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\Downloads\"/>
    </mc:Choice>
  </mc:AlternateContent>
  <xr:revisionPtr revIDLastSave="0" documentId="13_ncr:1_{7CAD43D4-4C93-4AF8-B348-215AC45BFE6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troški 2017" sheetId="1" r:id="rId1"/>
    <sheet name="Prodaja" sheetId="5" r:id="rId2"/>
    <sheet name="Učenci" sheetId="4" r:id="rId3"/>
    <sheet name="Naloge" sheetId="2" r:id="rId4"/>
  </sheets>
  <definedNames>
    <definedName name="Razčlenjevalnik_Letnik">#N/A</definedName>
    <definedName name="Razčlenjevalnik_Matematika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  <x14:slicerCache r:id="rId6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B14" i="5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F15" i="1"/>
  <c r="F3" i="1"/>
  <c r="F4" i="1"/>
  <c r="F5" i="1"/>
  <c r="F6" i="1"/>
  <c r="F7" i="1"/>
  <c r="F8" i="1"/>
  <c r="F9" i="1"/>
  <c r="F10" i="1"/>
  <c r="F11" i="1"/>
  <c r="F12" i="1"/>
  <c r="F13" i="1"/>
  <c r="F14" i="1"/>
  <c r="O20" i="2"/>
  <c r="U53" i="2" l="1"/>
  <c r="H58" i="2" s="1"/>
  <c r="U51" i="2"/>
  <c r="H57" i="2" s="1"/>
  <c r="O39" i="2" l="1"/>
  <c r="O37" i="2"/>
  <c r="U62" i="2" l="1"/>
  <c r="H62" i="2" s="1"/>
  <c r="O32" i="2"/>
  <c r="U60" i="2" s="1"/>
  <c r="H61" i="2" s="1"/>
  <c r="O29" i="2"/>
  <c r="O27" i="2" l="1"/>
  <c r="O25" i="2"/>
  <c r="U58" i="2" l="1"/>
  <c r="H60" i="2" s="1"/>
  <c r="O18" i="2"/>
  <c r="E14" i="1"/>
  <c r="E13" i="1"/>
  <c r="E12" i="1"/>
  <c r="E11" i="1"/>
  <c r="E10" i="1"/>
  <c r="E9" i="1"/>
  <c r="E8" i="1"/>
  <c r="E7" i="1"/>
  <c r="E6" i="1"/>
  <c r="E5" i="1"/>
  <c r="E4" i="1"/>
  <c r="E3" i="1"/>
  <c r="U56" i="2" l="1"/>
  <c r="H59" i="2" s="1"/>
  <c r="B54" i="2"/>
  <c r="E54" i="2" l="1"/>
  <c r="H55" i="2"/>
</calcChain>
</file>

<file path=xl/sharedStrings.xml><?xml version="1.0" encoding="utf-8"?>
<sst xmlns="http://schemas.openxmlformats.org/spreadsheetml/2006/main" count="141" uniqueCount="107">
  <si>
    <t>Mesec</t>
  </si>
  <si>
    <t>Hrana</t>
  </si>
  <si>
    <t>Oblačila</t>
  </si>
  <si>
    <t>Bencin</t>
  </si>
  <si>
    <t>Drugo</t>
  </si>
  <si>
    <t>Skupaj po mesecih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</si>
  <si>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</si>
  <si>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</si>
  <si>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</si>
  <si>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</si>
  <si>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</si>
  <si>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</si>
  <si>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</si>
  <si>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</si>
  <si>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</si>
  <si>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</si>
  <si>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</si>
  <si>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</si>
  <si>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PREVERJANJE ZNANJA</t>
  </si>
  <si>
    <t>Za bencin smo vsak mesec porabili 50€.</t>
  </si>
  <si>
    <t>Točka</t>
  </si>
  <si>
    <t>Samozapolnjevanje</t>
  </si>
  <si>
    <t>Osnove</t>
  </si>
  <si>
    <t>Do konca zapolnite mesece.</t>
  </si>
  <si>
    <t>Pred tabelo vstavite vrstico.</t>
  </si>
  <si>
    <t>Postavite se v celico A1 in napišite STROŠKI 2017. Naj bo besedilo združeno na sredini med celicami A1 in F1.</t>
  </si>
  <si>
    <t>Nastavite barvo zavihka na modro.</t>
  </si>
  <si>
    <t>Za oblačila smo porabili vsak drugi mesec 30€ (januarja 0, februarja 30 itd.)</t>
  </si>
  <si>
    <t>Koliko znašajo skupni stroški za mesec april?</t>
  </si>
  <si>
    <t>Odgovor:</t>
  </si>
  <si>
    <t>Koliko znašajo vsi stroški skupaj za leto 2017</t>
  </si>
  <si>
    <t>List: Stroški 2017</t>
  </si>
  <si>
    <t>Ime</t>
  </si>
  <si>
    <t>Priimek</t>
  </si>
  <si>
    <t>Letnik</t>
  </si>
  <si>
    <t>Matematika</t>
  </si>
  <si>
    <t>Slovenščina</t>
  </si>
  <si>
    <t>Angleščina</t>
  </si>
  <si>
    <t>Miha</t>
  </si>
  <si>
    <t>Ekar</t>
  </si>
  <si>
    <t>Luka</t>
  </si>
  <si>
    <t>Favinc</t>
  </si>
  <si>
    <t>Ema</t>
  </si>
  <si>
    <t>Baks</t>
  </si>
  <si>
    <t>Marija</t>
  </si>
  <si>
    <t>Belčič</t>
  </si>
  <si>
    <t>Franci</t>
  </si>
  <si>
    <t>Šeruga</t>
  </si>
  <si>
    <t>Ana</t>
  </si>
  <si>
    <t>Babič</t>
  </si>
  <si>
    <t>Barbara</t>
  </si>
  <si>
    <t>Pavšek</t>
  </si>
  <si>
    <t>Elena</t>
  </si>
  <si>
    <t>Alešovec</t>
  </si>
  <si>
    <t>Nik</t>
  </si>
  <si>
    <t>Grabec</t>
  </si>
  <si>
    <t>Martin</t>
  </si>
  <si>
    <t>Gorenjak</t>
  </si>
  <si>
    <t>Ludvik</t>
  </si>
  <si>
    <t>Hilš</t>
  </si>
  <si>
    <t>Pavla</t>
  </si>
  <si>
    <t>Cek</t>
  </si>
  <si>
    <t>Kristina</t>
  </si>
  <si>
    <t>Dobrajc</t>
  </si>
  <si>
    <t>Rozalija</t>
  </si>
  <si>
    <t>Vrtovec</t>
  </si>
  <si>
    <t>Alen</t>
  </si>
  <si>
    <t>Čare</t>
  </si>
  <si>
    <t>Nuša</t>
  </si>
  <si>
    <t>Zaletel</t>
  </si>
  <si>
    <t>Vera</t>
  </si>
  <si>
    <t>Rojc</t>
  </si>
  <si>
    <t>Stane</t>
  </si>
  <si>
    <t>Smole</t>
  </si>
  <si>
    <t>List: Učenci</t>
  </si>
  <si>
    <t>Povprečje</t>
  </si>
  <si>
    <t>Filtriranje</t>
  </si>
  <si>
    <t>Nina</t>
  </si>
  <si>
    <t>Aljaž</t>
  </si>
  <si>
    <t>Mitaj</t>
  </si>
  <si>
    <t>Marko</t>
  </si>
  <si>
    <t>Koliko učencev je v 1. letniku?</t>
  </si>
  <si>
    <t>Koliko učencev je v 3. letniku, ki imajo matematiko 3?</t>
  </si>
  <si>
    <t>Abel</t>
  </si>
  <si>
    <t>V kateri letnik hodi učenec, ki je po priimku prvi po abecedi?</t>
  </si>
  <si>
    <t>Seštevanje</t>
  </si>
  <si>
    <t>Kakšna je povprečna ocena učenke Pavle Cek?</t>
  </si>
  <si>
    <t>List: Prodaja</t>
  </si>
  <si>
    <t>1=Naraščanje</t>
  </si>
  <si>
    <t>2=Padanje</t>
  </si>
  <si>
    <t>3=Stagniranje</t>
  </si>
  <si>
    <t>Limone</t>
  </si>
  <si>
    <t>Pomaranče</t>
  </si>
  <si>
    <t>Kakšen je trend prodaje limon (vpišite številko)?</t>
  </si>
  <si>
    <t>S tortnim grafikonom primerjajte prodajo limon in pomaranč v celotnem letu. Kateremu grafikonu je vaš najbolj podoben?</t>
  </si>
  <si>
    <t>Grafikoni</t>
  </si>
  <si>
    <t>Rezultat:</t>
  </si>
  <si>
    <t>Osnove:</t>
  </si>
  <si>
    <t>Samozapolnjevanje:</t>
  </si>
  <si>
    <t>Seštevanje:</t>
  </si>
  <si>
    <t>Filtriranje:</t>
  </si>
  <si>
    <t>Povprečje:</t>
  </si>
  <si>
    <t>Grafikoni:</t>
  </si>
  <si>
    <t>Število točk</t>
  </si>
  <si>
    <t>Rešitve</t>
  </si>
  <si>
    <t>STROŠKI 2017</t>
  </si>
  <si>
    <t>Povprečna 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</si>
</sst>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4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5" borderId="0" xfId="0" applyFont="1" applyFill="1"/>
    <xf numFmtId="0" fontId="0" fillId="0" borderId="1" xfId="0" applyBorder="1" applyProtection="1"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8" fillId="0" borderId="0" xfId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textRotation="45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 vertical="center" textRotation="45"/>
    </xf>
    <xf numFmtId="0" fontId="5" fillId="0" borderId="0" xfId="0" applyFont="1" applyAlignment="1">
      <alignment horizontal="center" vertical="center" textRotation="45"/>
    </xf>
  </cellXfs>
  <cellStyles count="2">
    <cellStyle name="Navadno" xfId="0" builtinId="0"/>
    <cellStyle name="Odstotek" xfId="1" builtinId="5"/>
  </cellStyles>
  <dxfs count="28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Prodaja!$B$1</c:f>
              <c:strCache>
                <c:ptCount val="1"/>
                <c:pt idx="0">
                  <c:v>Limone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Prodaja!$A$2:$A$13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Prodaja!$B$2:$B$13</c:f>
              <c:numCache>
                <c:formatCode>General</c:formatCode>
                <c:ptCount val="12"/>
                <c:pt idx="0">
                  <c:v>250</c:v>
                </c:pt>
                <c:pt idx="1">
                  <c:v>290</c:v>
                </c:pt>
                <c:pt idx="2">
                  <c:v>350</c:v>
                </c:pt>
                <c:pt idx="3">
                  <c:v>330</c:v>
                </c:pt>
                <c:pt idx="4">
                  <c:v>364</c:v>
                </c:pt>
                <c:pt idx="5">
                  <c:v>430</c:v>
                </c:pt>
                <c:pt idx="6">
                  <c:v>460</c:v>
                </c:pt>
                <c:pt idx="7">
                  <c:v>550</c:v>
                </c:pt>
                <c:pt idx="8">
                  <c:v>340</c:v>
                </c:pt>
                <c:pt idx="9">
                  <c:v>420</c:v>
                </c:pt>
                <c:pt idx="10">
                  <c:v>360</c:v>
                </c:pt>
                <c:pt idx="11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1-4706-9BED-12D87EA3D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669311"/>
        <c:axId val="1595669791"/>
      </c:lineChart>
      <c:catAx>
        <c:axId val="1595669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95669791"/>
        <c:crosses val="autoZero"/>
        <c:auto val="1"/>
        <c:lblAlgn val="ctr"/>
        <c:lblOffset val="100"/>
        <c:noMultiLvlLbl val="0"/>
      </c:catAx>
      <c:valAx>
        <c:axId val="159566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95669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07-481E-9CD8-26365CC5CB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07-481E-9CD8-26365CC5CBBC}"/>
              </c:ext>
            </c:extLst>
          </c:dPt>
          <c:cat>
            <c:strRef>
              <c:f>Prodaja!$B$1:$C$1</c:f>
              <c:strCache>
                <c:ptCount val="2"/>
                <c:pt idx="0">
                  <c:v>Limone</c:v>
                </c:pt>
                <c:pt idx="1">
                  <c:v>Pomaranče</c:v>
                </c:pt>
              </c:strCache>
            </c:strRef>
          </c:cat>
          <c:val>
            <c:numRef>
              <c:f>Prodaja!$B$14:$C$14</c:f>
              <c:numCache>
                <c:formatCode>General</c:formatCode>
                <c:ptCount val="2"/>
                <c:pt idx="0">
                  <c:v>4624</c:v>
                </c:pt>
                <c:pt idx="1">
                  <c:v>4725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D-4DF5-BD9F-711D0836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80366</xdr:colOff>
      <xdr:row>0</xdr:row>
      <xdr:rowOff>80963</xdr:rowOff>
    </xdr:from>
    <xdr:to>
      <xdr:col>10</xdr:col>
      <xdr:colOff>401835</xdr:colOff>
      <xdr:row>14</xdr:row>
      <xdr:rowOff>157163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1565A646-78DE-1775-B1B1-68C4E821F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97768</xdr:colOff>
      <xdr:row>15</xdr:row>
      <xdr:rowOff>59897</xdr:rowOff>
    </xdr:from>
    <xdr:to>
      <xdr:col>10</xdr:col>
      <xdr:colOff>417405</xdr:colOff>
      <xdr:row>29</xdr:row>
      <xdr:rowOff>136097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C637C00-43E6-C7A8-8C61-9A2A92498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78948</xdr:colOff>
      <xdr:row>22</xdr:row>
      <xdr:rowOff>104869</xdr:rowOff>
    </xdr:from>
    <xdr:to>
      <xdr:col>3</xdr:col>
      <xdr:colOff>86092</xdr:colOff>
      <xdr:row>30</xdr:row>
      <xdr:rowOff>81055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Letnik">
              <a:extLst>
                <a:ext uri="{FF2B5EF4-FFF2-40B4-BE49-F238E27FC236}">
                  <a16:creationId xmlns:a16="http://schemas.microsoft.com/office/drawing/2014/main" id="{A58024E7-C647-27D5-1E26-9B4C57DDF8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etni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948" y="4295869"/>
              <a:ext cx="1831548" cy="15001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l-SI" sz="1100"/>
                <a:t>Ta oblika predstavlja razčlenjevalnik tabele. Razčlenjevalniki tabele niso podprti v tej različici programa Excel.
Če je bila oblika spremenjena v starejši različici Excela ali pa je bil delovni zvezek shranjen v programu Excel 2007 ali starejšem, razčlenjevalnika ni mogoče uporabiti.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152217</xdr:colOff>
      <xdr:row>22</xdr:row>
      <xdr:rowOff>109905</xdr:rowOff>
    </xdr:from>
    <xdr:to>
      <xdr:col>5</xdr:col>
      <xdr:colOff>357188</xdr:colOff>
      <xdr:row>30</xdr:row>
      <xdr:rowOff>109905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Matematika">
              <a:extLst>
                <a:ext uri="{FF2B5EF4-FFF2-40B4-BE49-F238E27FC236}">
                  <a16:creationId xmlns:a16="http://schemas.microsoft.com/office/drawing/2014/main" id="{15966BD6-7878-5103-04BC-DD6BC9560A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matik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76621" y="4300905"/>
              <a:ext cx="1831548" cy="152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l-SI" sz="1100"/>
                <a:t>Ta oblika predstavlja razčlenjevalnik tabele. Razčlenjevalniki tabele niso podprti v tej različici programa Excel.
Če je bila oblika spremenjena v starejši različici Excela ali pa je bil delovni zvezek shranjen v programu Excel 2007 ali starejšem, razčlenjevalnika ni mogoče uporabiti.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261937</xdr:colOff>
      <xdr:row>42</xdr:row>
      <xdr:rowOff>23812</xdr:rowOff>
    </xdr:from>
    <xdr:to>
      <xdr:col>9</xdr:col>
      <xdr:colOff>601265</xdr:colOff>
      <xdr:row>47</xdr:row>
      <xdr:rowOff>166244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2D4D24B-110B-42B1-8D5C-91B3BCEFD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5171" y="8078390"/>
          <a:ext cx="1821657" cy="109493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42</xdr:row>
      <xdr:rowOff>13651</xdr:rowOff>
    </xdr:from>
    <xdr:to>
      <xdr:col>4</xdr:col>
      <xdr:colOff>107156</xdr:colOff>
      <xdr:row>47</xdr:row>
      <xdr:rowOff>163241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43F5130B-6391-4DAB-A342-BBC056CFF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484" y="8068229"/>
          <a:ext cx="1833563" cy="1102090"/>
        </a:xfrm>
        <a:prstGeom prst="rect">
          <a:avLst/>
        </a:prstGeom>
      </xdr:spPr>
    </xdr:pic>
    <xdr:clientData/>
  </xdr:twoCellAnchor>
  <xdr:twoCellAnchor editAs="oneCell">
    <xdr:from>
      <xdr:col>4</xdr:col>
      <xdr:colOff>347598</xdr:colOff>
      <xdr:row>42</xdr:row>
      <xdr:rowOff>17858</xdr:rowOff>
    </xdr:from>
    <xdr:to>
      <xdr:col>6</xdr:col>
      <xdr:colOff>548635</xdr:colOff>
      <xdr:row>48</xdr:row>
      <xdr:rowOff>11905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F13F721A-62FF-4035-A757-1F6BF1F18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01489" y="8072436"/>
          <a:ext cx="1891724" cy="1137047"/>
        </a:xfrm>
        <a:prstGeom prst="rect">
          <a:avLst/>
        </a:prstGeom>
      </xdr:spPr>
    </xdr:pic>
    <xdr:clientData/>
  </xdr:twoCellAnchor>
  <xdr:twoCellAnchor editAs="oneCell">
    <xdr:from>
      <xdr:col>10</xdr:col>
      <xdr:colOff>559594</xdr:colOff>
      <xdr:row>42</xdr:row>
      <xdr:rowOff>0</xdr:rowOff>
    </xdr:from>
    <xdr:to>
      <xdr:col>14</xdr:col>
      <xdr:colOff>30343</xdr:colOff>
      <xdr:row>47</xdr:row>
      <xdr:rowOff>189295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C4906379-8BF0-49D8-A7C8-14178216B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72375" y="8054578"/>
          <a:ext cx="1899624" cy="1141795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azčlenjevalnik_Letnik" xr10:uid="{39A65418-586D-4C6F-9C7C-B9D1AF020584}" sourceName="Letnik">
  <extLst>
    <x:ext xmlns:x15="http://schemas.microsoft.com/office/spreadsheetml/2010/11/main" uri="{2F2917AC-EB37-4324-AD4E-5DD8C200BD13}">
      <x15:tableSlicerCache tableId="3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azčlenjevalnik_Matematika" xr10:uid="{E0997BD0-430C-469C-8973-4D13CA9540D4}" sourceName="Matematika">
  <extLst>
    <x:ext xmlns:x15="http://schemas.microsoft.com/office/spreadsheetml/2010/11/main" uri="{2F2917AC-EB37-4324-AD4E-5DD8C200BD13}">
      <x15:tableSlicerCache tableId="3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etnik" xr10:uid="{CC952949-1002-4B4C-83B5-7FC84D9B629B}" cache="Razčlenjevalnik_Letnik" caption="Letnik" rowHeight="241300"/>
  <slicer name="Matematika" xr10:uid="{5C771D40-F796-4BC7-B228-D046DB728D5B}" cache="Razčlenjevalnik_Matematika" caption="Matematika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FE5E29-0E73-4829-9B8A-38DA3702F2D2}" name="Tabela1" displayName="Tabela1" ref="A2:F15" totalsRowCount="1">
  <autoFilter ref="A2:F14" xr:uid="{52FE5E29-0E73-4829-9B8A-38DA3702F2D2}"/>
  <tableColumns count="6">
    <tableColumn id="1" xr3:uid="{13DD9158-938A-4F5D-8DCA-94399FBDA602}" name="Mesec"/>
    <tableColumn id="2" xr3:uid="{4078C7A1-CADB-4B52-ADEB-C6E97CDDC71B}" name="Hrana"/>
    <tableColumn id="3" xr3:uid="{23217099-8717-4303-B4F5-9AC5769DB210}" name="Oblačila"/>
    <tableColumn id="4" xr3:uid="{6A4AD05C-D0BC-4790-AD39-5819253EB058}" name="Bencin"/>
    <tableColumn id="5" xr3:uid="{F7EBB5A3-2FF8-4A07-A158-0076989D08AB}" name="Drugo">
      <calculatedColumnFormula>B3-50</calculatedColumnFormula>
    </tableColumn>
    <tableColumn id="6" xr3:uid="{5C03797A-1AC6-422D-87B7-31EC02DDB229}" name="Skupaj po mesecih" totalsRowFunction="sum" dataDxfId="27" totalsRowDxfId="26">
      <calculatedColumnFormula>SUM(Tabela1[[#This Row],[Hrana]:[Drugo]])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C63776-C5A0-49E5-883B-D0715475C654}" name="Tabela3" displayName="Tabela3" ref="A1:G22" totalsRowShown="0">
  <autoFilter ref="A1:G22" xr:uid="{37C63776-C5A0-49E5-883B-D0715475C654}"/>
  <sortState xmlns:xlrd2="http://schemas.microsoft.com/office/spreadsheetml/2017/richdata2" ref="A2:F22">
    <sortCondition ref="B1:B22"/>
  </sortState>
  <tableColumns count="7">
    <tableColumn id="1" xr3:uid="{A2F3B926-1F31-430A-8269-24712B5E1932}" name="Ime"/>
    <tableColumn id="2" xr3:uid="{8171F898-5CC4-45B0-8412-460FA73F2336}" name="Priimek"/>
    <tableColumn id="3" xr3:uid="{2A58695B-6F19-45DB-88BC-B6663399BA3D}" name="Letnik"/>
    <tableColumn id="4" xr3:uid="{487B7FF3-6052-41A8-B701-3ABD880D3750}" name="Matematika"/>
    <tableColumn id="5" xr3:uid="{96F05B61-4FC9-4DCF-98FE-54ADA194BF1F}" name="Slovenščina"/>
    <tableColumn id="6" xr3:uid="{AD0027D1-9932-4AD8-A23D-CB0F2FD3B1C2}" name="Angleščina"/>
    <tableColumn id="7" xr3:uid="{1C697E0B-EF6D-4F19-9F5A-00B843020126}" name="Povprečna ocena" dataDxfId="25">
      <calculatedColumnFormula>AVERAGE(Tabela3[[#This Row],[Matematika]:[Angleščina]])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F15"/>
  <sheetViews>
    <sheetView zoomScale="160" zoomScaleNormal="160" workbookViewId="0">
      <selection activeCell="A2" sqref="A2"/>
    </sheetView>
  </sheetViews>
  <sheetFormatPr defaultRowHeight="15" x14ac:dyDescent="0.25"/>
  <cols>
    <col min="6" max="6" width="18.140625" customWidth="1"/>
  </cols>
  <sheetData>
    <row r="1" spans="1:6" x14ac:dyDescent="0.25">
      <c r="A1" s="10" t="s">
        <v>105</v>
      </c>
      <c r="B1" s="10"/>
      <c r="C1" s="10"/>
      <c r="D1" s="10"/>
      <c r="E1" s="10"/>
      <c r="F1" s="10"/>
    </row>
    <row r="2" spans="1: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5">
      <c r="A3" t="s">
        <v>6</v>
      </c>
      <c r="B3">
        <v>160</v>
      </c>
      <c r="C3">
        <v>0</v>
      </c>
      <c r="D3">
        <v>50</v>
      </c>
      <c r="E3">
        <f>B3-50</f>
        <v>110</v>
      </c>
      <c r="F3">
        <f>SUM(Tabela1[[#This Row],[Hrana]:[Drugo]])</f>
        <v>320</v>
      </c>
    </row>
    <row r="4" spans="1:6" x14ac:dyDescent="0.25">
      <c r="A4" t="s">
        <v>7</v>
      </c>
      <c r="B4">
        <v>157</v>
      </c>
      <c r="C4">
        <v>30</v>
      </c>
      <c r="D4">
        <v>50</v>
      </c>
      <c r="E4">
        <f>B4-50</f>
        <v>107</v>
      </c>
      <c r="F4">
        <f>SUM(Tabela1[[#This Row],[Hrana]:[Drugo]])</f>
        <v>344</v>
      </c>
    </row>
    <row r="5" spans="1:6" x14ac:dyDescent="0.25">
      <c r="A5" t="s">
        <v>8</v>
      </c>
      <c r="B5">
        <v>175</v>
      </c>
      <c r="C5">
        <v>0</v>
      </c>
      <c r="D5">
        <v>50</v>
      </c>
      <c r="E5">
        <f t="shared" ref="E5:E14" si="0">B5-50</f>
        <v>125</v>
      </c>
      <c r="F5">
        <f>SUM(Tabela1[[#This Row],[Hrana]:[Drugo]])</f>
        <v>350</v>
      </c>
    </row>
    <row r="6" spans="1:6" x14ac:dyDescent="0.25">
      <c r="A6" t="s">
        <v>9</v>
      </c>
      <c r="B6">
        <v>150</v>
      </c>
      <c r="C6">
        <v>30</v>
      </c>
      <c r="D6">
        <v>50</v>
      </c>
      <c r="E6">
        <f t="shared" si="0"/>
        <v>100</v>
      </c>
      <c r="F6">
        <f>SUM(Tabela1[[#This Row],[Hrana]:[Drugo]])</f>
        <v>330</v>
      </c>
    </row>
    <row r="7" spans="1:6" x14ac:dyDescent="0.25">
      <c r="A7" t="s">
        <v>10</v>
      </c>
      <c r="B7">
        <v>180</v>
      </c>
      <c r="C7">
        <v>0</v>
      </c>
      <c r="D7">
        <v>50</v>
      </c>
      <c r="E7">
        <f t="shared" si="0"/>
        <v>130</v>
      </c>
      <c r="F7">
        <f>SUM(Tabela1[[#This Row],[Hrana]:[Drugo]])</f>
        <v>360</v>
      </c>
    </row>
    <row r="8" spans="1:6" x14ac:dyDescent="0.25">
      <c r="A8" t="s">
        <v>11</v>
      </c>
      <c r="B8">
        <v>200</v>
      </c>
      <c r="C8">
        <v>30</v>
      </c>
      <c r="D8">
        <v>50</v>
      </c>
      <c r="E8">
        <f t="shared" si="0"/>
        <v>150</v>
      </c>
      <c r="F8">
        <f>SUM(Tabela1[[#This Row],[Hrana]:[Drugo]])</f>
        <v>430</v>
      </c>
    </row>
    <row r="9" spans="1:6" x14ac:dyDescent="0.25">
      <c r="A9" t="s">
        <v>12</v>
      </c>
      <c r="B9">
        <v>230</v>
      </c>
      <c r="C9">
        <v>0</v>
      </c>
      <c r="D9">
        <v>50</v>
      </c>
      <c r="E9">
        <f t="shared" si="0"/>
        <v>180</v>
      </c>
      <c r="F9">
        <f>SUM(Tabela1[[#This Row],[Hrana]:[Drugo]])</f>
        <v>460</v>
      </c>
    </row>
    <row r="10" spans="1:6" x14ac:dyDescent="0.25">
      <c r="A10" t="s">
        <v>13</v>
      </c>
      <c r="B10">
        <v>260</v>
      </c>
      <c r="C10">
        <v>30</v>
      </c>
      <c r="D10">
        <v>50</v>
      </c>
      <c r="E10">
        <f>B10-50</f>
        <v>210</v>
      </c>
      <c r="F10">
        <f>SUM(Tabela1[[#This Row],[Hrana]:[Drugo]])</f>
        <v>550</v>
      </c>
    </row>
    <row r="11" spans="1:6" x14ac:dyDescent="0.25">
      <c r="A11" t="s">
        <v>14</v>
      </c>
      <c r="B11">
        <v>170</v>
      </c>
      <c r="C11">
        <v>0</v>
      </c>
      <c r="D11">
        <v>50</v>
      </c>
      <c r="E11">
        <f t="shared" si="0"/>
        <v>120</v>
      </c>
      <c r="F11">
        <f>SUM(Tabela1[[#This Row],[Hrana]:[Drugo]])</f>
        <v>340</v>
      </c>
    </row>
    <row r="12" spans="1:6" x14ac:dyDescent="0.25">
      <c r="A12" t="s">
        <v>15</v>
      </c>
      <c r="B12">
        <v>195</v>
      </c>
      <c r="C12">
        <v>30</v>
      </c>
      <c r="D12">
        <v>50</v>
      </c>
      <c r="E12">
        <f t="shared" si="0"/>
        <v>145</v>
      </c>
      <c r="F12">
        <f>SUM(Tabela1[[#This Row],[Hrana]:[Drugo]])</f>
        <v>420</v>
      </c>
    </row>
    <row r="13" spans="1:6" x14ac:dyDescent="0.25">
      <c r="A13" t="s">
        <v>16</v>
      </c>
      <c r="B13">
        <v>180</v>
      </c>
      <c r="C13">
        <v>0</v>
      </c>
      <c r="D13">
        <v>50</v>
      </c>
      <c r="E13">
        <f t="shared" si="0"/>
        <v>130</v>
      </c>
      <c r="F13">
        <f>SUM(Tabela1[[#This Row],[Hrana]:[Drugo]])</f>
        <v>360</v>
      </c>
    </row>
    <row r="14" spans="1:6" x14ac:dyDescent="0.25">
      <c r="A14" t="s">
        <v>17</v>
      </c>
      <c r="B14">
        <v>250</v>
      </c>
      <c r="C14">
        <v>30</v>
      </c>
      <c r="D14">
        <v>50</v>
      </c>
      <c r="E14">
        <f t="shared" si="0"/>
        <v>200</v>
      </c>
      <c r="F14">
        <f>SUM(Tabela1[[#This Row],[Hrana]:[Drugo]])</f>
        <v>530</v>
      </c>
    </row>
    <row r="15" spans="1:6" x14ac:dyDescent="0.25">
      <c r="F15">
        <f>SUBTOTAL(109,Tabela1[Skupaj po mesecih])</f>
        <v>4794</v>
      </c>
    </row>
  </sheetData>
  <mergeCells count="1">
    <mergeCell ref="A1:F1"/>
  </mergeCells>
  <phoneticPr fontId="9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topLeftCell="A4" zoomScale="130" zoomScaleNormal="130" workbookViewId="0">
      <selection activeCell="M12" sqref="M12"/>
    </sheetView>
  </sheetViews>
  <sheetFormatPr defaultRowHeight="15" x14ac:dyDescent="0.25"/>
  <cols>
    <col min="3" max="3" width="10.85546875" bestFit="1" customWidth="1"/>
  </cols>
  <sheetData>
    <row r="1" spans="1:3" x14ac:dyDescent="0.25">
      <c r="A1" s="2" t="s">
        <v>0</v>
      </c>
      <c r="B1" s="7" t="s">
        <v>91</v>
      </c>
      <c r="C1" s="8" t="s">
        <v>92</v>
      </c>
    </row>
    <row r="2" spans="1:3" x14ac:dyDescent="0.25">
      <c r="A2" t="s">
        <v>6</v>
      </c>
      <c r="B2">
        <v>250</v>
      </c>
      <c r="C2">
        <v>270</v>
      </c>
    </row>
    <row r="3" spans="1:3" x14ac:dyDescent="0.25">
      <c r="A3" t="s">
        <v>7</v>
      </c>
      <c r="B3">
        <v>290</v>
      </c>
      <c r="C3">
        <v>510</v>
      </c>
    </row>
    <row r="4" spans="1:3" x14ac:dyDescent="0.25">
      <c r="A4" t="s">
        <v>8</v>
      </c>
      <c r="B4">
        <v>350</v>
      </c>
      <c r="C4">
        <v>300</v>
      </c>
    </row>
    <row r="5" spans="1:3" x14ac:dyDescent="0.25">
      <c r="A5" t="s">
        <v>9</v>
      </c>
      <c r="B5">
        <v>330</v>
      </c>
      <c r="C5">
        <v>214</v>
      </c>
    </row>
    <row r="6" spans="1:3" x14ac:dyDescent="0.25">
      <c r="A6" t="s">
        <v>10</v>
      </c>
      <c r="B6">
        <v>364</v>
      </c>
      <c r="C6">
        <v>280</v>
      </c>
    </row>
    <row r="7" spans="1:3" x14ac:dyDescent="0.25">
      <c r="A7" t="s">
        <v>11</v>
      </c>
      <c r="B7">
        <v>430</v>
      </c>
      <c r="C7">
        <v>620</v>
      </c>
    </row>
    <row r="8" spans="1:3" x14ac:dyDescent="0.25">
      <c r="A8" t="s">
        <v>12</v>
      </c>
      <c r="B8">
        <v>460</v>
      </c>
      <c r="C8">
        <v>435</v>
      </c>
    </row>
    <row r="9" spans="1:3" x14ac:dyDescent="0.25">
      <c r="A9" t="s">
        <v>13</v>
      </c>
      <c r="B9">
        <v>550</v>
      </c>
      <c r="C9">
        <v>278</v>
      </c>
    </row>
    <row r="10" spans="1:3" x14ac:dyDescent="0.25">
      <c r="A10" t="s">
        <v>14</v>
      </c>
      <c r="B10">
        <v>340</v>
      </c>
      <c r="C10">
        <v>651</v>
      </c>
    </row>
    <row r="11" spans="1:3" x14ac:dyDescent="0.25">
      <c r="A11" t="s">
        <v>15</v>
      </c>
      <c r="B11">
        <v>420</v>
      </c>
      <c r="C11">
        <v>194</v>
      </c>
    </row>
    <row r="12" spans="1:3" x14ac:dyDescent="0.25">
      <c r="A12" t="s">
        <v>16</v>
      </c>
      <c r="B12">
        <v>360</v>
      </c>
      <c r="C12">
        <v>619</v>
      </c>
    </row>
    <row r="13" spans="1:3" x14ac:dyDescent="0.25">
      <c r="A13" t="s">
        <v>17</v>
      </c>
      <c r="B13">
        <v>480</v>
      </c>
      <c r="C13">
        <v>354</v>
      </c>
    </row>
    <row r="14" spans="1:3" x14ac:dyDescent="0.25">
      <c r="B14">
        <f>SUM(B2:B13)</f>
        <v>4624</v>
      </c>
      <c r="C14">
        <f>SUM(C2:C13)</f>
        <v>4725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abSelected="1" zoomScale="130" zoomScaleNormal="130" workbookViewId="0">
      <selection activeCell="M4" sqref="M4"/>
    </sheetView>
  </sheetViews>
  <sheetFormatPr defaultRowHeight="15" x14ac:dyDescent="0.25"/>
  <cols>
    <col min="4" max="4" width="12.42578125" customWidth="1"/>
    <col min="5" max="5" width="12" customWidth="1"/>
    <col min="6" max="6" width="11.140625" customWidth="1"/>
    <col min="7" max="7" width="18.42578125" bestFit="1" customWidth="1"/>
  </cols>
  <sheetData>
    <row r="1" spans="1:7" x14ac:dyDescent="0.25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106</v>
      </c>
    </row>
    <row r="2" spans="1:7" x14ac:dyDescent="0.25">
      <c r="A2" t="s">
        <v>80</v>
      </c>
      <c r="B2" t="s">
        <v>83</v>
      </c>
      <c r="C2">
        <v>4</v>
      </c>
      <c r="D2">
        <v>2</v>
      </c>
      <c r="E2">
        <v>2</v>
      </c>
      <c r="F2">
        <v>4</v>
      </c>
      <c r="G2">
        <f>AVERAGE(Tabela3[[#This Row],[Matematika]:[Angleščina]])</f>
        <v>2.6666666666666665</v>
      </c>
    </row>
    <row r="3" spans="1:7" x14ac:dyDescent="0.25">
      <c r="A3" t="s">
        <v>52</v>
      </c>
      <c r="B3" t="s">
        <v>53</v>
      </c>
      <c r="C3">
        <v>4</v>
      </c>
      <c r="D3">
        <v>5</v>
      </c>
      <c r="E3">
        <v>3</v>
      </c>
      <c r="F3">
        <v>4</v>
      </c>
      <c r="G3">
        <f>AVERAGE(Tabela3[[#This Row],[Matematika]:[Angleščina]])</f>
        <v>4</v>
      </c>
    </row>
    <row r="4" spans="1:7" x14ac:dyDescent="0.25">
      <c r="A4" t="s">
        <v>48</v>
      </c>
      <c r="B4" t="s">
        <v>49</v>
      </c>
      <c r="C4">
        <v>4</v>
      </c>
      <c r="D4">
        <v>4</v>
      </c>
      <c r="E4">
        <v>5</v>
      </c>
      <c r="F4">
        <v>3</v>
      </c>
      <c r="G4">
        <f>AVERAGE(Tabela3[[#This Row],[Matematika]:[Angleščina]])</f>
        <v>4</v>
      </c>
    </row>
    <row r="5" spans="1:7" x14ac:dyDescent="0.25">
      <c r="A5" t="s">
        <v>77</v>
      </c>
      <c r="B5" t="s">
        <v>49</v>
      </c>
      <c r="C5">
        <v>3</v>
      </c>
      <c r="D5">
        <v>2</v>
      </c>
      <c r="E5">
        <v>4</v>
      </c>
      <c r="F5">
        <v>3</v>
      </c>
      <c r="G5">
        <f>AVERAGE(Tabela3[[#This Row],[Matematika]:[Angleščina]])</f>
        <v>3</v>
      </c>
    </row>
    <row r="6" spans="1:7" x14ac:dyDescent="0.25">
      <c r="A6" t="s">
        <v>42</v>
      </c>
      <c r="B6" t="s">
        <v>43</v>
      </c>
      <c r="C6">
        <v>1</v>
      </c>
      <c r="D6">
        <v>2</v>
      </c>
      <c r="E6">
        <v>3</v>
      </c>
      <c r="F6">
        <v>5</v>
      </c>
      <c r="G6">
        <f>AVERAGE(Tabela3[[#This Row],[Matematika]:[Angleščina]])</f>
        <v>3.3333333333333335</v>
      </c>
    </row>
    <row r="7" spans="1:7" x14ac:dyDescent="0.25">
      <c r="A7" t="s">
        <v>44</v>
      </c>
      <c r="B7" t="s">
        <v>45</v>
      </c>
      <c r="C7">
        <v>2</v>
      </c>
      <c r="D7">
        <v>4</v>
      </c>
      <c r="E7">
        <v>5</v>
      </c>
      <c r="F7">
        <v>5</v>
      </c>
      <c r="G7">
        <f>AVERAGE(Tabela3[[#This Row],[Matematika]:[Angleščina]])</f>
        <v>4.666666666666667</v>
      </c>
    </row>
    <row r="8" spans="1:7" x14ac:dyDescent="0.25">
      <c r="A8" t="s">
        <v>60</v>
      </c>
      <c r="B8" t="s">
        <v>61</v>
      </c>
      <c r="C8">
        <v>2</v>
      </c>
      <c r="D8">
        <v>4</v>
      </c>
      <c r="E8">
        <v>4</v>
      </c>
      <c r="F8">
        <v>4</v>
      </c>
      <c r="G8">
        <f>AVERAGE(Tabela3[[#This Row],[Matematika]:[Angleščina]])</f>
        <v>4</v>
      </c>
    </row>
    <row r="9" spans="1:7" x14ac:dyDescent="0.25">
      <c r="A9" t="s">
        <v>66</v>
      </c>
      <c r="B9" t="s">
        <v>67</v>
      </c>
      <c r="C9">
        <v>4</v>
      </c>
      <c r="D9">
        <v>3</v>
      </c>
      <c r="E9">
        <v>5</v>
      </c>
      <c r="F9">
        <v>5</v>
      </c>
      <c r="G9">
        <f>AVERAGE(Tabela3[[#This Row],[Matematika]:[Angleščina]])</f>
        <v>4.333333333333333</v>
      </c>
    </row>
    <row r="10" spans="1:7" x14ac:dyDescent="0.25">
      <c r="A10" t="s">
        <v>62</v>
      </c>
      <c r="B10" t="s">
        <v>63</v>
      </c>
      <c r="C10">
        <v>4</v>
      </c>
      <c r="D10">
        <v>2</v>
      </c>
      <c r="E10">
        <v>4</v>
      </c>
      <c r="F10">
        <v>5</v>
      </c>
      <c r="G10">
        <f>AVERAGE(Tabela3[[#This Row],[Matematika]:[Angleščina]])</f>
        <v>3.6666666666666665</v>
      </c>
    </row>
    <row r="11" spans="1:7" x14ac:dyDescent="0.25">
      <c r="A11" t="s">
        <v>38</v>
      </c>
      <c r="B11" t="s">
        <v>39</v>
      </c>
      <c r="C11">
        <v>2</v>
      </c>
      <c r="D11">
        <v>5</v>
      </c>
      <c r="E11">
        <v>4</v>
      </c>
      <c r="F11">
        <v>4</v>
      </c>
      <c r="G11">
        <f>AVERAGE(Tabela3[[#This Row],[Matematika]:[Angleščina]])</f>
        <v>4.333333333333333</v>
      </c>
    </row>
    <row r="12" spans="1:7" x14ac:dyDescent="0.25">
      <c r="A12" t="s">
        <v>40</v>
      </c>
      <c r="B12" t="s">
        <v>41</v>
      </c>
      <c r="C12">
        <v>4</v>
      </c>
      <c r="D12">
        <v>3</v>
      </c>
      <c r="E12">
        <v>4</v>
      </c>
      <c r="F12">
        <v>2</v>
      </c>
      <c r="G12">
        <f>AVERAGE(Tabela3[[#This Row],[Matematika]:[Angleščina]])</f>
        <v>3</v>
      </c>
    </row>
    <row r="13" spans="1:7" x14ac:dyDescent="0.25">
      <c r="A13" t="s">
        <v>56</v>
      </c>
      <c r="B13" t="s">
        <v>57</v>
      </c>
      <c r="C13">
        <v>1</v>
      </c>
      <c r="D13">
        <v>2</v>
      </c>
      <c r="E13">
        <v>3</v>
      </c>
      <c r="F13">
        <v>5</v>
      </c>
      <c r="G13">
        <f>AVERAGE(Tabela3[[#This Row],[Matematika]:[Angleščina]])</f>
        <v>3.3333333333333335</v>
      </c>
    </row>
    <row r="14" spans="1:7" x14ac:dyDescent="0.25">
      <c r="A14" t="s">
        <v>54</v>
      </c>
      <c r="B14" t="s">
        <v>55</v>
      </c>
      <c r="C14">
        <v>2</v>
      </c>
      <c r="D14">
        <v>4</v>
      </c>
      <c r="E14">
        <v>2</v>
      </c>
      <c r="F14">
        <v>3</v>
      </c>
      <c r="G14">
        <f>AVERAGE(Tabela3[[#This Row],[Matematika]:[Angleščina]])</f>
        <v>3</v>
      </c>
    </row>
    <row r="15" spans="1:7" x14ac:dyDescent="0.25">
      <c r="A15" t="s">
        <v>58</v>
      </c>
      <c r="B15" t="s">
        <v>59</v>
      </c>
      <c r="C15">
        <v>3</v>
      </c>
      <c r="D15">
        <v>3</v>
      </c>
      <c r="E15">
        <v>2</v>
      </c>
      <c r="F15">
        <v>2</v>
      </c>
      <c r="G15">
        <f>AVERAGE(Tabela3[[#This Row],[Matematika]:[Angleščina]])</f>
        <v>2.3333333333333335</v>
      </c>
    </row>
    <row r="16" spans="1:7" x14ac:dyDescent="0.25">
      <c r="A16" t="s">
        <v>78</v>
      </c>
      <c r="B16" t="s">
        <v>79</v>
      </c>
      <c r="C16">
        <v>1</v>
      </c>
      <c r="D16">
        <v>5</v>
      </c>
      <c r="E16">
        <v>2</v>
      </c>
      <c r="F16">
        <v>4</v>
      </c>
      <c r="G16">
        <f>AVERAGE(Tabela3[[#This Row],[Matematika]:[Angleščina]])</f>
        <v>3.6666666666666665</v>
      </c>
    </row>
    <row r="17" spans="1:7" x14ac:dyDescent="0.25">
      <c r="A17" t="s">
        <v>50</v>
      </c>
      <c r="B17" t="s">
        <v>51</v>
      </c>
      <c r="C17">
        <v>3</v>
      </c>
      <c r="D17">
        <v>3</v>
      </c>
      <c r="E17">
        <v>4</v>
      </c>
      <c r="F17">
        <v>5</v>
      </c>
      <c r="G17">
        <f>AVERAGE(Tabela3[[#This Row],[Matematika]:[Angleščina]])</f>
        <v>4</v>
      </c>
    </row>
    <row r="18" spans="1:7" x14ac:dyDescent="0.25">
      <c r="A18" t="s">
        <v>70</v>
      </c>
      <c r="B18" t="s">
        <v>71</v>
      </c>
      <c r="C18">
        <v>3</v>
      </c>
      <c r="D18">
        <v>2</v>
      </c>
      <c r="E18">
        <v>4</v>
      </c>
      <c r="F18">
        <v>3</v>
      </c>
      <c r="G18">
        <f>AVERAGE(Tabela3[[#This Row],[Matematika]:[Angleščina]])</f>
        <v>3</v>
      </c>
    </row>
    <row r="19" spans="1:7" x14ac:dyDescent="0.25">
      <c r="A19" t="s">
        <v>72</v>
      </c>
      <c r="B19" t="s">
        <v>73</v>
      </c>
      <c r="C19">
        <v>1</v>
      </c>
      <c r="D19">
        <v>4</v>
      </c>
      <c r="E19">
        <v>3</v>
      </c>
      <c r="F19">
        <v>3</v>
      </c>
      <c r="G19">
        <f>AVERAGE(Tabela3[[#This Row],[Matematika]:[Angleščina]])</f>
        <v>3.3333333333333335</v>
      </c>
    </row>
    <row r="20" spans="1:7" x14ac:dyDescent="0.25">
      <c r="A20" t="s">
        <v>46</v>
      </c>
      <c r="B20" t="s">
        <v>47</v>
      </c>
      <c r="C20">
        <v>1</v>
      </c>
      <c r="D20">
        <v>2</v>
      </c>
      <c r="E20">
        <v>3</v>
      </c>
      <c r="F20">
        <v>4</v>
      </c>
      <c r="G20">
        <f>AVERAGE(Tabela3[[#This Row],[Matematika]:[Angleščina]])</f>
        <v>3</v>
      </c>
    </row>
    <row r="21" spans="1:7" x14ac:dyDescent="0.25">
      <c r="A21" t="s">
        <v>64</v>
      </c>
      <c r="B21" t="s">
        <v>65</v>
      </c>
      <c r="C21">
        <v>2</v>
      </c>
      <c r="D21">
        <v>3</v>
      </c>
      <c r="E21">
        <v>5</v>
      </c>
      <c r="F21">
        <v>1</v>
      </c>
      <c r="G21">
        <f>AVERAGE(Tabela3[[#This Row],[Matematika]:[Angleščina]])</f>
        <v>3</v>
      </c>
    </row>
    <row r="22" spans="1:7" x14ac:dyDescent="0.25">
      <c r="A22" t="s">
        <v>68</v>
      </c>
      <c r="B22" t="s">
        <v>69</v>
      </c>
      <c r="C22">
        <v>3</v>
      </c>
      <c r="D22">
        <v>5</v>
      </c>
      <c r="E22">
        <v>3</v>
      </c>
      <c r="F22">
        <v>4</v>
      </c>
      <c r="G22">
        <f>AVERAGE(Tabela3[[#This Row],[Matematika]:[Angleščina]])</f>
        <v>4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U62"/>
  <sheetViews>
    <sheetView showGridLines="0" topLeftCell="A32" zoomScaleNormal="100" workbookViewId="0">
      <selection activeCell="C40" sqref="C40"/>
    </sheetView>
  </sheetViews>
  <sheetFormatPr defaultRowHeight="15" x14ac:dyDescent="0.25"/>
  <cols>
    <col min="1" max="1" width="11" customWidth="1"/>
    <col min="5" max="6" width="12.7109375" bestFit="1" customWidth="1"/>
    <col min="7" max="7" width="10.140625" bestFit="1" customWidth="1"/>
    <col min="8" max="8" width="13.140625" bestFit="1" customWidth="1"/>
    <col min="20" max="20" width="19.140625" hidden="1" customWidth="1"/>
    <col min="21" max="21" width="9.140625" hidden="1" customWidth="1"/>
  </cols>
  <sheetData>
    <row r="1" spans="1:20" ht="21" x14ac:dyDescent="0.3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0" ht="15.75" x14ac:dyDescent="0.25">
      <c r="A4" s="16" t="s">
        <v>31</v>
      </c>
      <c r="B4" s="16"/>
    </row>
    <row r="5" spans="1:2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T5" s="2" t="s">
        <v>104</v>
      </c>
    </row>
    <row r="6" spans="1:20" ht="15" customHeight="1" x14ac:dyDescent="0.25">
      <c r="A6" s="15" t="s">
        <v>22</v>
      </c>
      <c r="B6" s="2" t="s">
        <v>24</v>
      </c>
      <c r="N6" s="4" t="s">
        <v>20</v>
      </c>
      <c r="O6" s="9">
        <v>1</v>
      </c>
    </row>
    <row r="7" spans="1:20" x14ac:dyDescent="0.25">
      <c r="A7" s="15"/>
    </row>
    <row r="8" spans="1:20" x14ac:dyDescent="0.25">
      <c r="A8" s="15"/>
      <c r="B8" s="2" t="s">
        <v>25</v>
      </c>
      <c r="N8" s="4" t="s">
        <v>20</v>
      </c>
      <c r="O8" s="9">
        <v>1</v>
      </c>
    </row>
    <row r="9" spans="1:20" x14ac:dyDescent="0.25">
      <c r="A9" s="15"/>
      <c r="B9" s="2"/>
      <c r="N9" s="4"/>
    </row>
    <row r="10" spans="1:20" x14ac:dyDescent="0.25">
      <c r="A10" s="15"/>
      <c r="B10" s="2" t="s">
        <v>26</v>
      </c>
      <c r="N10" s="4" t="s">
        <v>20</v>
      </c>
      <c r="O10" s="9">
        <v>1</v>
      </c>
    </row>
    <row r="11" spans="1:2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20" ht="18.75" customHeight="1" x14ac:dyDescent="0.25">
      <c r="A12" s="15" t="s">
        <v>21</v>
      </c>
      <c r="B12" s="2" t="s">
        <v>23</v>
      </c>
      <c r="N12" s="4" t="s">
        <v>20</v>
      </c>
      <c r="O12" s="9">
        <v>1</v>
      </c>
    </row>
    <row r="13" spans="1:20" ht="18.75" customHeight="1" x14ac:dyDescent="0.25">
      <c r="A13" s="15"/>
    </row>
    <row r="14" spans="1:20" ht="18.75" customHeight="1" x14ac:dyDescent="0.25">
      <c r="A14" s="15"/>
      <c r="B14" s="2" t="s">
        <v>19</v>
      </c>
      <c r="N14" s="4" t="s">
        <v>20</v>
      </c>
      <c r="O14" s="9">
        <v>1</v>
      </c>
    </row>
    <row r="15" spans="1:20" x14ac:dyDescent="0.25">
      <c r="A15" s="15"/>
    </row>
    <row r="16" spans="1:20" x14ac:dyDescent="0.25">
      <c r="A16" s="15"/>
      <c r="B16" s="2" t="s">
        <v>27</v>
      </c>
      <c r="N16" s="4" t="s">
        <v>20</v>
      </c>
      <c r="O16" s="9">
        <v>1</v>
      </c>
    </row>
    <row r="17" spans="1:2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20" ht="15" customHeight="1" x14ac:dyDescent="0.25">
      <c r="A18" s="18" t="s">
        <v>85</v>
      </c>
      <c r="B18" s="2" t="s">
        <v>28</v>
      </c>
      <c r="N18" s="4" t="s">
        <v>20</v>
      </c>
      <c r="O18" s="3">
        <f>IF(LEN(C19)&gt;0,IF(C19=330,1,0)," ")</f>
        <v>1</v>
      </c>
    </row>
    <row r="19" spans="1:20" x14ac:dyDescent="0.25">
      <c r="A19" s="18"/>
      <c r="B19" t="s">
        <v>29</v>
      </c>
      <c r="C19" s="9">
        <v>330</v>
      </c>
      <c r="T19">
        <v>330</v>
      </c>
    </row>
    <row r="20" spans="1:20" x14ac:dyDescent="0.25">
      <c r="A20" s="18"/>
      <c r="B20" s="2" t="s">
        <v>30</v>
      </c>
      <c r="N20" s="4" t="s">
        <v>20</v>
      </c>
      <c r="O20" s="3">
        <f>IF(LEN(C21)&gt;0,IF(C21=4794,1,0)," ")</f>
        <v>1</v>
      </c>
    </row>
    <row r="21" spans="1:20" x14ac:dyDescent="0.25">
      <c r="A21" s="18"/>
      <c r="B21" t="s">
        <v>29</v>
      </c>
      <c r="C21" s="9">
        <v>4794</v>
      </c>
      <c r="T21">
        <v>3780</v>
      </c>
    </row>
    <row r="22" spans="1:2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4" spans="1:20" ht="15.75" x14ac:dyDescent="0.25">
      <c r="A24" s="16" t="s">
        <v>74</v>
      </c>
      <c r="B24" s="16"/>
    </row>
    <row r="25" spans="1:20" ht="15" customHeight="1" x14ac:dyDescent="0.25">
      <c r="A25" s="17" t="s">
        <v>76</v>
      </c>
      <c r="B25" s="2" t="s">
        <v>81</v>
      </c>
      <c r="N25" s="4" t="s">
        <v>20</v>
      </c>
      <c r="O25" s="3">
        <f>IF(LEN(C26)&gt;0,IF(C26=5,1,0)," ")</f>
        <v>1</v>
      </c>
    </row>
    <row r="26" spans="1:20" x14ac:dyDescent="0.25">
      <c r="A26" s="17"/>
      <c r="B26" t="s">
        <v>29</v>
      </c>
      <c r="C26" s="9">
        <v>5</v>
      </c>
      <c r="T26">
        <v>5</v>
      </c>
    </row>
    <row r="27" spans="1:20" x14ac:dyDescent="0.25">
      <c r="A27" s="17"/>
      <c r="B27" s="2" t="s">
        <v>82</v>
      </c>
      <c r="N27" s="4" t="s">
        <v>20</v>
      </c>
      <c r="O27" s="3">
        <f>IF(LEN(C28)&gt;0,IF(C28=2,1,0)," ")</f>
        <v>1</v>
      </c>
    </row>
    <row r="28" spans="1:20" x14ac:dyDescent="0.25">
      <c r="A28" s="17"/>
      <c r="B28" t="s">
        <v>29</v>
      </c>
      <c r="C28" s="9">
        <v>2</v>
      </c>
      <c r="T28">
        <v>2</v>
      </c>
    </row>
    <row r="29" spans="1:20" x14ac:dyDescent="0.25">
      <c r="A29" s="17"/>
      <c r="B29" t="s">
        <v>84</v>
      </c>
      <c r="N29" s="4" t="s">
        <v>20</v>
      </c>
      <c r="O29" s="3">
        <f>IF(LEN(C30)&gt;0,IF(C30=4,1,0)," ")</f>
        <v>1</v>
      </c>
    </row>
    <row r="30" spans="1:20" x14ac:dyDescent="0.25">
      <c r="A30" s="17"/>
      <c r="B30" t="s">
        <v>29</v>
      </c>
      <c r="C30" s="9">
        <v>4</v>
      </c>
      <c r="T30">
        <v>4</v>
      </c>
    </row>
    <row r="31" spans="1:2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20" x14ac:dyDescent="0.25">
      <c r="A32" t="s">
        <v>75</v>
      </c>
      <c r="B32" s="2" t="s">
        <v>86</v>
      </c>
      <c r="N32" s="4" t="s">
        <v>20</v>
      </c>
      <c r="O32" s="3">
        <f>IF(LEN(C33)&gt;0,IF(C33=4,1,0)," ")</f>
        <v>1</v>
      </c>
    </row>
    <row r="33" spans="1:20" x14ac:dyDescent="0.25">
      <c r="B33" t="s">
        <v>29</v>
      </c>
      <c r="C33" s="9">
        <v>4</v>
      </c>
    </row>
    <row r="34" spans="1:2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T34">
        <v>4</v>
      </c>
    </row>
    <row r="36" spans="1:20" ht="15.75" x14ac:dyDescent="0.25">
      <c r="A36" s="16" t="s">
        <v>87</v>
      </c>
      <c r="B36" s="16"/>
    </row>
    <row r="37" spans="1:20" ht="15" customHeight="1" x14ac:dyDescent="0.25">
      <c r="A37" s="17" t="s">
        <v>95</v>
      </c>
      <c r="B37" s="2" t="s">
        <v>93</v>
      </c>
      <c r="F37" t="s">
        <v>88</v>
      </c>
      <c r="G37" t="s">
        <v>89</v>
      </c>
      <c r="H37" t="s">
        <v>90</v>
      </c>
      <c r="N37" s="4" t="s">
        <v>20</v>
      </c>
      <c r="O37" s="3">
        <f>IF(LEN(C38)&gt;0,IF(C38=1,1,0)," ")</f>
        <v>1</v>
      </c>
      <c r="T37">
        <v>1</v>
      </c>
    </row>
    <row r="38" spans="1:20" x14ac:dyDescent="0.25">
      <c r="A38" s="17"/>
      <c r="B38" t="s">
        <v>29</v>
      </c>
      <c r="C38" s="9">
        <v>1</v>
      </c>
    </row>
    <row r="39" spans="1:20" x14ac:dyDescent="0.25">
      <c r="A39" s="17"/>
      <c r="B39" s="2" t="s">
        <v>94</v>
      </c>
      <c r="N39" s="4" t="s">
        <v>20</v>
      </c>
      <c r="O39" s="3">
        <f>IF(LEN(C40)&gt;0,IF(C40=3,1,0)," ")</f>
        <v>0</v>
      </c>
      <c r="T39">
        <v>3</v>
      </c>
    </row>
    <row r="40" spans="1:20" x14ac:dyDescent="0.25">
      <c r="A40" s="17"/>
      <c r="B40" t="s">
        <v>29</v>
      </c>
      <c r="C40" s="9">
        <v>31</v>
      </c>
    </row>
    <row r="41" spans="1:20" x14ac:dyDescent="0.25">
      <c r="A41" s="17"/>
    </row>
    <row r="42" spans="1:20" x14ac:dyDescent="0.25">
      <c r="A42" s="17"/>
      <c r="C42" s="6">
        <v>1</v>
      </c>
      <c r="D42" s="6"/>
      <c r="E42" s="6"/>
      <c r="F42" s="6">
        <v>2</v>
      </c>
      <c r="G42" s="6"/>
      <c r="H42" s="6"/>
      <c r="I42" s="6">
        <v>3</v>
      </c>
      <c r="J42" s="6"/>
      <c r="K42" s="6"/>
      <c r="L42" s="6"/>
      <c r="M42" s="6">
        <v>4</v>
      </c>
      <c r="N42" s="6"/>
      <c r="O42" s="6"/>
      <c r="P42" s="6"/>
    </row>
    <row r="43" spans="1:20" x14ac:dyDescent="0.25">
      <c r="A43" s="17"/>
    </row>
    <row r="44" spans="1:20" x14ac:dyDescent="0.25">
      <c r="A44" s="17"/>
    </row>
    <row r="45" spans="1:20" x14ac:dyDescent="0.25">
      <c r="A45" s="17"/>
    </row>
    <row r="46" spans="1:20" x14ac:dyDescent="0.25">
      <c r="A46" s="17"/>
    </row>
    <row r="47" spans="1:20" x14ac:dyDescent="0.25">
      <c r="A47" s="17"/>
    </row>
    <row r="48" spans="1:20" x14ac:dyDescent="0.25">
      <c r="A48" s="17"/>
    </row>
    <row r="49" spans="1:2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1" spans="1:21" ht="15.75" x14ac:dyDescent="0.25">
      <c r="A51" s="16" t="s">
        <v>96</v>
      </c>
      <c r="B51" s="16"/>
      <c r="T51" s="3" t="s">
        <v>97</v>
      </c>
      <c r="U51" s="3">
        <f>O6+O8+O10</f>
        <v>3</v>
      </c>
    </row>
    <row r="52" spans="1:21" x14ac:dyDescent="0.25">
      <c r="T52" s="3"/>
      <c r="U52" s="3"/>
    </row>
    <row r="53" spans="1:21" x14ac:dyDescent="0.25">
      <c r="B53" s="12" t="s">
        <v>103</v>
      </c>
      <c r="C53" s="12"/>
      <c r="E53" s="10"/>
      <c r="F53" s="10"/>
      <c r="T53" s="3" t="s">
        <v>98</v>
      </c>
      <c r="U53" s="3">
        <f>O12+O14+O16</f>
        <v>3</v>
      </c>
    </row>
    <row r="54" spans="1:21" ht="15" customHeight="1" x14ac:dyDescent="0.25">
      <c r="B54" s="11">
        <f>O39+O37+O32+O29+O27+O25+O20+O18+O16+O14+O12+O10+O8+O6</f>
        <v>13</v>
      </c>
      <c r="C54" s="11"/>
      <c r="E54" s="13">
        <f>B54/14</f>
        <v>0.9285714285714286</v>
      </c>
      <c r="F54" s="13"/>
      <c r="T54" s="3"/>
      <c r="U54" s="3"/>
    </row>
    <row r="55" spans="1:21" ht="15" customHeight="1" x14ac:dyDescent="0.25">
      <c r="B55" s="11"/>
      <c r="C55" s="11"/>
      <c r="E55" s="13"/>
      <c r="F55" s="13"/>
      <c r="H55" t="str">
        <f>IF(B54=14,"Bravo! Super ste se naučili :D",IF(B54&gt;10,"Skoraj 100%! Malo še ponovite pa obvladate snov ;)",IF(B54&gt;8,"Prepričan sem, da zmorete več. Še enkrat si oglejte videje :)",IF(B54&gt;5,"Če vam ne gre, mi lahko pišete na mojo Facebook stran ali mail :)","Ojej, malo še povadite :)"))))</f>
        <v>Skoraj 100%! Malo še ponovite pa obvladate snov ;)</v>
      </c>
      <c r="T55" s="3"/>
      <c r="U55" s="3"/>
    </row>
    <row r="56" spans="1:21" ht="15" customHeight="1" x14ac:dyDescent="0.25">
      <c r="B56" s="11"/>
      <c r="C56" s="11"/>
      <c r="E56" s="13"/>
      <c r="F56" s="13"/>
      <c r="T56" s="3" t="s">
        <v>99</v>
      </c>
      <c r="U56" s="3">
        <f>O18+O20</f>
        <v>2</v>
      </c>
    </row>
    <row r="57" spans="1:21" ht="15" customHeight="1" x14ac:dyDescent="0.25">
      <c r="B57" s="11"/>
      <c r="C57" s="11"/>
      <c r="E57" s="13"/>
      <c r="F57" s="13"/>
      <c r="H57" t="str">
        <f>IF(U51&gt;2," ","Pri osnovah nimate 100% :(( Še enkrat si oglejte video Excel za začetnike 1.")</f>
        <v xml:space="preserve"> </v>
      </c>
      <c r="T57" s="3"/>
      <c r="U57" s="3"/>
    </row>
    <row r="58" spans="1:21" x14ac:dyDescent="0.25">
      <c r="H58" t="str">
        <f>IF(U53&lt;2,"Samozapolnjevanje lahko obnovite z videom Excel za začetnike 1"," ")</f>
        <v xml:space="preserve"> </v>
      </c>
      <c r="T58" s="3" t="s">
        <v>100</v>
      </c>
      <c r="U58" s="3">
        <f>O25+O27+O29</f>
        <v>3</v>
      </c>
    </row>
    <row r="59" spans="1:21" x14ac:dyDescent="0.25">
      <c r="H59" t="str">
        <f>IF(U56&lt;2,"Seštevali smo v 1. videju Uvod in pa funkcija SUM."," ")</f>
        <v xml:space="preserve"> </v>
      </c>
      <c r="T59" s="3"/>
      <c r="U59" s="3"/>
    </row>
    <row r="60" spans="1:21" x14ac:dyDescent="0.25">
      <c r="H60" t="str">
        <f>IF(U58&lt;2,"Filtriranje je zelo pomembno. Poskusite še malo ponoviti."," ")</f>
        <v xml:space="preserve"> </v>
      </c>
      <c r="T60" s="3" t="s">
        <v>101</v>
      </c>
      <c r="U60" s="3">
        <f>O32</f>
        <v>1</v>
      </c>
    </row>
    <row r="61" spans="1:21" x14ac:dyDescent="0.25">
      <c r="H61" t="str">
        <f>IF(U60&lt;1,"Povprečja smo obravnavali v 4. delu. Pogejte ga še enkrat."," ")</f>
        <v xml:space="preserve"> </v>
      </c>
      <c r="T61" s="3"/>
      <c r="U61" s="3"/>
    </row>
    <row r="62" spans="1:21" x14ac:dyDescent="0.25">
      <c r="H62" t="str">
        <f>IF(U62&lt;2,"Grafikone lahko obnovite v 3. videju."," ")</f>
        <v>Grafikone lahko obnovite v 3. videju.</v>
      </c>
      <c r="T62" s="3" t="s">
        <v>102</v>
      </c>
      <c r="U62" s="3">
        <f>O39+O37</f>
        <v>1</v>
      </c>
    </row>
  </sheetData>
  <sheetProtection algorithmName="SHA-512" hashValue="DKlpz/L/QvT2OOoRSyLIPYtvBhe4BtNjurmwW9SzdVdaHcS3bmS6ElC2IorTBu1TvpXpwry7L/b+YCyRipYeew==" saltValue="aeYnJPk0gIzSKzQxEXlDHw==" spinCount="100000" sheet="1" selectLockedCells="1"/>
  <mergeCells count="14">
    <mergeCell ref="B54:C57"/>
    <mergeCell ref="B53:C53"/>
    <mergeCell ref="E53:F53"/>
    <mergeCell ref="E54:F57"/>
    <mergeCell ref="A1:O1"/>
    <mergeCell ref="A12:A16"/>
    <mergeCell ref="A6:A10"/>
    <mergeCell ref="A4:B4"/>
    <mergeCell ref="A37:A48"/>
    <mergeCell ref="A36:B36"/>
    <mergeCell ref="A51:B51"/>
    <mergeCell ref="A18:A21"/>
    <mergeCell ref="A24:B24"/>
    <mergeCell ref="A25:A30"/>
  </mergeCells>
  <conditionalFormatting sqref="B54:C57">
    <cfRule type="cellIs" dxfId="24" priority="1" operator="lessThan">
      <formula>7.4</formula>
    </cfRule>
    <cfRule type="cellIs" dxfId="23" priority="2" operator="between">
      <formula>8.9</formula>
      <formula>7.5</formula>
    </cfRule>
    <cfRule type="cellIs" dxfId="22" priority="3" operator="between">
      <formula>10.9</formula>
      <formula>9</formula>
    </cfRule>
    <cfRule type="cellIs" dxfId="21" priority="4" operator="between">
      <formula>14</formula>
      <formula>11</formula>
    </cfRule>
  </conditionalFormatting>
  <conditionalFormatting sqref="C19">
    <cfRule type="cellIs" dxfId="20" priority="31" operator="equal">
      <formula>330</formula>
    </cfRule>
  </conditionalFormatting>
  <conditionalFormatting sqref="C21">
    <cfRule type="cellIs" dxfId="19" priority="21" operator="equal">
      <formula>4794</formula>
    </cfRule>
  </conditionalFormatting>
  <conditionalFormatting sqref="C26">
    <cfRule type="cellIs" dxfId="18" priority="18" operator="equal">
      <formula>5</formula>
    </cfRule>
  </conditionalFormatting>
  <conditionalFormatting sqref="C28">
    <cfRule type="cellIs" dxfId="17" priority="16" operator="equal">
      <formula>2</formula>
    </cfRule>
  </conditionalFormatting>
  <conditionalFormatting sqref="C30">
    <cfRule type="cellIs" dxfId="16" priority="14" operator="equal">
      <formula>4</formula>
    </cfRule>
  </conditionalFormatting>
  <conditionalFormatting sqref="C33">
    <cfRule type="cellIs" dxfId="15" priority="11" operator="equal">
      <formula>4</formula>
    </cfRule>
  </conditionalFormatting>
  <conditionalFormatting sqref="C38">
    <cfRule type="cellIs" dxfId="14" priority="8" operator="equal">
      <formula>1</formula>
    </cfRule>
  </conditionalFormatting>
  <conditionalFormatting sqref="C40">
    <cfRule type="cellIs" dxfId="13" priority="6" operator="equal">
      <formula>3</formula>
    </cfRule>
  </conditionalFormatting>
  <conditionalFormatting sqref="O6">
    <cfRule type="cellIs" dxfId="12" priority="36" operator="equal">
      <formula>1</formula>
    </cfRule>
  </conditionalFormatting>
  <conditionalFormatting sqref="O8:O10">
    <cfRule type="cellIs" dxfId="11" priority="26" operator="equal">
      <formula>1</formula>
    </cfRule>
  </conditionalFormatting>
  <conditionalFormatting sqref="O12">
    <cfRule type="cellIs" dxfId="10" priority="25" operator="equal">
      <formula>1</formula>
    </cfRule>
  </conditionalFormatting>
  <conditionalFormatting sqref="O14">
    <cfRule type="cellIs" dxfId="9" priority="24" operator="equal">
      <formula>1</formula>
    </cfRule>
  </conditionalFormatting>
  <conditionalFormatting sqref="O16">
    <cfRule type="cellIs" dxfId="8" priority="23" operator="equal">
      <formula>1</formula>
    </cfRule>
  </conditionalFormatting>
  <conditionalFormatting sqref="O18">
    <cfRule type="cellIs" dxfId="7" priority="28" operator="equal">
      <formula>1</formula>
    </cfRule>
  </conditionalFormatting>
  <conditionalFormatting sqref="O20">
    <cfRule type="cellIs" dxfId="6" priority="19" operator="equal">
      <formula>1</formula>
    </cfRule>
  </conditionalFormatting>
  <conditionalFormatting sqref="O25">
    <cfRule type="cellIs" dxfId="5" priority="17" operator="equal">
      <formula>1</formula>
    </cfRule>
  </conditionalFormatting>
  <conditionalFormatting sqref="O27">
    <cfRule type="cellIs" dxfId="4" priority="15" operator="equal">
      <formula>1</formula>
    </cfRule>
  </conditionalFormatting>
  <conditionalFormatting sqref="O29">
    <cfRule type="cellIs" dxfId="3" priority="13" operator="equal">
      <formula>1</formula>
    </cfRule>
  </conditionalFormatting>
  <conditionalFormatting sqref="O32">
    <cfRule type="cellIs" dxfId="2" priority="9" operator="equal">
      <formula>1</formula>
    </cfRule>
  </conditionalFormatting>
  <conditionalFormatting sqref="O37">
    <cfRule type="cellIs" dxfId="1" priority="7" operator="equal">
      <formula>1</formula>
    </cfRule>
  </conditionalFormatting>
  <conditionalFormatting sqref="O39">
    <cfRule type="cellIs" dxfId="0" priority="5" operator="equal">
      <formula>1</formula>
    </cfRule>
  </conditionalFormatting>
  <dataValidations count="1">
    <dataValidation type="list" operator="equal" allowBlank="1" showInputMessage="1" showErrorMessage="1" sqref="O6 O8 O10 O12 O14 O16" xr:uid="{00000000-0002-0000-0300-000000000000}">
      <formula1>"0,1"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Stroški 2017</vt:lpstr>
      <vt:lpstr>Prodaja</vt:lpstr>
      <vt:lpstr>Učenci</vt:lpstr>
      <vt:lpstr>Naloge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Breznar</dc:creator>
  <cp:lastModifiedBy>Žiga Justin</cp:lastModifiedBy>
  <dcterms:created xsi:type="dcterms:W3CDTF">2017-03-19T19:19:01Z</dcterms:created>
  <dcterms:modified xsi:type="dcterms:W3CDTF">2026-05-28T16:28:20Z</dcterms:modified>
</cp:coreProperties>
</file>